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íbry SaintGobain" sheetId="1" r:id="rId1"/>
  </sheets>
  <definedNames/>
  <calcPr fullCalcOnLoad="1"/>
</workbook>
</file>

<file path=xl/sharedStrings.xml><?xml version="1.0" encoding="utf-8"?>
<sst xmlns="http://schemas.openxmlformats.org/spreadsheetml/2006/main" count="57" uniqueCount="20">
  <si>
    <t xml:space="preserve">          FÍBROVÉ VÝSEKY</t>
  </si>
  <si>
    <t>Korund AF levnější řada</t>
  </si>
  <si>
    <t>K16</t>
  </si>
  <si>
    <t>K24</t>
  </si>
  <si>
    <t>K36</t>
  </si>
  <si>
    <t>K40</t>
  </si>
  <si>
    <t>K50</t>
  </si>
  <si>
    <t>K60</t>
  </si>
  <si>
    <t>K80</t>
  </si>
  <si>
    <t>K100</t>
  </si>
  <si>
    <t>K120</t>
  </si>
  <si>
    <t>Korund FX370 normál</t>
  </si>
  <si>
    <t>Zirkon FX672 normál</t>
  </si>
  <si>
    <t>FÍBROVÉ VÝSEKY</t>
  </si>
  <si>
    <t>NORTON F975</t>
  </si>
  <si>
    <t>SG zrno pro agresivní broušení ocelí a litin</t>
  </si>
  <si>
    <t>K150</t>
  </si>
  <si>
    <t>NORTON F971</t>
  </si>
  <si>
    <t>SG zrno pro agresivní broušení nerezových a ušlechtilých ocelí</t>
  </si>
  <si>
    <t>S přetěrem pro lepší odvod tepla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</si>
</sst>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2">
    <font>
      <sz val="10"/>
      <name val="Arial CE"/>
      <family val="2"/>
    </font>
    <font>
      <sz val="10"/>
      <name val="Arial"/>
      <family val="0"/>
    </font>
    <font>
      <b/>
      <i/>
      <sz val="16"/>
      <name val="Arial CE"/>
      <family val="2"/>
    </font>
    <font>
      <b/>
      <i/>
      <sz val="16"/>
      <color indexed="9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i/>
      <sz val="10"/>
      <color indexed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9"/>
      <color indexed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7"/>
      <name val="Arial CE"/>
      <family val="2"/>
    </font>
    <font>
      <b/>
      <i/>
      <sz val="7"/>
      <color indexed="9"/>
      <name val="Arial CE"/>
      <family val="2"/>
    </font>
    <font>
      <sz val="7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9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4" fontId="10" fillId="0" borderId="4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1" fillId="0" borderId="5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4" fontId="12" fillId="0" borderId="0" xfId="0" applyFont="1" applyAlignment="1">
      <alignment horizontal="left"/>
    </xf>
    <xf numFmtId="164" fontId="13" fillId="0" borderId="0" xfId="0" applyFont="1" applyAlignment="1">
      <alignment horizontal="left"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10" fillId="0" borderId="0" xfId="0" applyFont="1" applyAlignment="1">
      <alignment/>
    </xf>
    <xf numFmtId="164" fontId="14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8" fillId="0" borderId="1" xfId="0" applyFont="1" applyBorder="1" applyAlignment="1">
      <alignment horizontal="center"/>
    </xf>
    <xf numFmtId="164" fontId="18" fillId="0" borderId="2" xfId="0" applyFont="1" applyBorder="1" applyAlignment="1">
      <alignment horizontal="center"/>
    </xf>
    <xf numFmtId="164" fontId="18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16" fillId="0" borderId="4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5" fontId="19" fillId="0" borderId="5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20" fillId="0" borderId="5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21" fillId="0" borderId="5" xfId="0" applyNumberFormat="1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9.75390625" style="1" customWidth="1"/>
    <col min="2" max="5" width="16.75390625" style="1" customWidth="1"/>
    <col min="6" max="16384" width="9.00390625" style="2" customWidth="1"/>
  </cols>
  <sheetData>
    <row r="1" spans="2:6" s="3" customFormat="1" ht="19.5">
      <c r="B1" s="3" t="s">
        <v>0</v>
      </c>
      <c r="F1" s="4">
        <f>1.05575*1.035*1.03*1.03</f>
        <v>1.159246756125</v>
      </c>
    </row>
    <row r="2" spans="1:6" s="5" customFormat="1" ht="12.75">
      <c r="A2" s="5" t="s">
        <v>1</v>
      </c>
      <c r="B2" s="6"/>
      <c r="C2" s="6"/>
      <c r="D2" s="6"/>
      <c r="E2" s="6"/>
      <c r="F2" s="7"/>
    </row>
    <row r="3" spans="1:6" s="5" customFormat="1" ht="12.75">
      <c r="A3" s="8"/>
      <c r="B3" s="9">
        <v>115</v>
      </c>
      <c r="C3" s="9">
        <v>125</v>
      </c>
      <c r="D3" s="9">
        <v>150</v>
      </c>
      <c r="E3" s="10">
        <v>180</v>
      </c>
      <c r="F3" s="7"/>
    </row>
    <row r="4" spans="1:6" s="15" customFormat="1" ht="11.25">
      <c r="A4" s="11" t="s">
        <v>2</v>
      </c>
      <c r="B4" s="12">
        <v>4004361</v>
      </c>
      <c r="C4" s="12">
        <v>4004362</v>
      </c>
      <c r="D4" s="12"/>
      <c r="E4" s="13">
        <v>4004363</v>
      </c>
      <c r="F4" s="14"/>
    </row>
    <row r="5" spans="1:6" s="15" customFormat="1" ht="11.25">
      <c r="A5" s="16"/>
      <c r="B5" s="17">
        <f>F1*14.39</f>
        <v>16.68156082063875</v>
      </c>
      <c r="C5" s="17">
        <f>F1*16.59</f>
        <v>19.23190368411375</v>
      </c>
      <c r="D5" s="17"/>
      <c r="E5" s="18">
        <f>F1*30.19</f>
        <v>34.99765956741375</v>
      </c>
      <c r="F5" s="14"/>
    </row>
    <row r="6" spans="1:6" s="15" customFormat="1" ht="11.25">
      <c r="A6" s="11" t="s">
        <v>3</v>
      </c>
      <c r="B6" s="12">
        <v>4002438</v>
      </c>
      <c r="C6" s="12">
        <v>4002446</v>
      </c>
      <c r="D6" s="12"/>
      <c r="E6" s="13">
        <v>4002453</v>
      </c>
      <c r="F6" s="14"/>
    </row>
    <row r="7" spans="1:6" s="15" customFormat="1" ht="11.25">
      <c r="A7" s="16"/>
      <c r="B7" s="17">
        <f>F1*10.09</f>
        <v>11.696799769301249</v>
      </c>
      <c r="C7" s="17">
        <f>F1*12.29</f>
        <v>14.247142632776248</v>
      </c>
      <c r="D7" s="17"/>
      <c r="E7" s="18">
        <f>F1*21.59</f>
        <v>25.028137464738748</v>
      </c>
      <c r="F7" s="14"/>
    </row>
    <row r="8" spans="1:6" s="15" customFormat="1" ht="11.25">
      <c r="A8" s="11" t="s">
        <v>4</v>
      </c>
      <c r="B8" s="12">
        <v>4002437</v>
      </c>
      <c r="C8" s="12">
        <v>4002445</v>
      </c>
      <c r="D8" s="12"/>
      <c r="E8" s="13">
        <v>4002452</v>
      </c>
      <c r="F8" s="14"/>
    </row>
    <row r="9" spans="1:6" s="15" customFormat="1" ht="11.25">
      <c r="A9" s="16"/>
      <c r="B9" s="17">
        <f>F1*9.39</f>
        <v>10.88532704001375</v>
      </c>
      <c r="C9" s="17">
        <f>F1*11.49</f>
        <v>13.31974522787625</v>
      </c>
      <c r="D9" s="17"/>
      <c r="E9" s="18">
        <f>F1*20.19</f>
        <v>23.40519200616375</v>
      </c>
      <c r="F9" s="14"/>
    </row>
    <row r="10" spans="1:6" s="15" customFormat="1" ht="11.25">
      <c r="A10" s="11" t="s">
        <v>5</v>
      </c>
      <c r="B10" s="12">
        <v>4002436</v>
      </c>
      <c r="C10" s="12">
        <v>4002444</v>
      </c>
      <c r="D10" s="12"/>
      <c r="E10" s="13">
        <v>4002457</v>
      </c>
      <c r="F10" s="14"/>
    </row>
    <row r="11" spans="1:6" s="15" customFormat="1" ht="11.25">
      <c r="A11" s="16"/>
      <c r="B11" s="17">
        <f>F1*9.39</f>
        <v>10.88532704001375</v>
      </c>
      <c r="C11" s="17">
        <f>F1*10.79</f>
        <v>12.508272498588749</v>
      </c>
      <c r="D11" s="17"/>
      <c r="E11" s="18">
        <f>F1*17.99</f>
        <v>20.854849142688746</v>
      </c>
      <c r="F11" s="14"/>
    </row>
    <row r="12" spans="1:6" s="15" customFormat="1" ht="11.25">
      <c r="A12" s="11" t="s">
        <v>6</v>
      </c>
      <c r="B12" s="19"/>
      <c r="C12" s="12">
        <v>4002443</v>
      </c>
      <c r="D12" s="19"/>
      <c r="E12" s="20"/>
      <c r="F12" s="14"/>
    </row>
    <row r="13" spans="1:6" s="15" customFormat="1" ht="11.25">
      <c r="A13" s="16"/>
      <c r="B13" s="17"/>
      <c r="C13" s="17">
        <f>F1*10.09</f>
        <v>11.696799769301249</v>
      </c>
      <c r="D13" s="17"/>
      <c r="E13" s="18"/>
      <c r="F13" s="14"/>
    </row>
    <row r="14" spans="1:6" s="15" customFormat="1" ht="11.25">
      <c r="A14" s="11" t="s">
        <v>7</v>
      </c>
      <c r="B14" s="12">
        <v>4002435</v>
      </c>
      <c r="C14" s="12">
        <v>4002442</v>
      </c>
      <c r="D14" s="12"/>
      <c r="E14" s="13">
        <v>4002450</v>
      </c>
      <c r="F14" s="14"/>
    </row>
    <row r="15" spans="1:6" s="15" customFormat="1" ht="11.25">
      <c r="A15" s="16"/>
      <c r="B15" s="17">
        <f>F1*8.69</f>
        <v>10.073854310726249</v>
      </c>
      <c r="C15" s="17">
        <f>F1*10.09</f>
        <v>11.696799769301249</v>
      </c>
      <c r="D15" s="17"/>
      <c r="E15" s="18">
        <f>F1*17.29</f>
        <v>20.043376413401248</v>
      </c>
      <c r="F15" s="14"/>
    </row>
    <row r="16" spans="1:6" s="15" customFormat="1" ht="11.25">
      <c r="A16" s="11" t="s">
        <v>8</v>
      </c>
      <c r="B16" s="12">
        <v>4002434</v>
      </c>
      <c r="C16" s="12">
        <v>4002441</v>
      </c>
      <c r="D16" s="12"/>
      <c r="E16" s="13">
        <v>4002449</v>
      </c>
      <c r="F16" s="14"/>
    </row>
    <row r="17" spans="1:6" s="15" customFormat="1" ht="11.25">
      <c r="A17" s="16"/>
      <c r="B17" s="17">
        <f>F1*8.69</f>
        <v>10.073854310726249</v>
      </c>
      <c r="C17" s="17">
        <f>F1*10.09</f>
        <v>11.696799769301249</v>
      </c>
      <c r="D17" s="17"/>
      <c r="E17" s="18">
        <f>F1*16.59</f>
        <v>19.23190368411375</v>
      </c>
      <c r="F17" s="14"/>
    </row>
    <row r="18" spans="1:6" s="15" customFormat="1" ht="11.25">
      <c r="A18" s="11" t="s">
        <v>9</v>
      </c>
      <c r="B18" s="12">
        <v>4002433</v>
      </c>
      <c r="C18" s="12">
        <v>4002440</v>
      </c>
      <c r="D18" s="12"/>
      <c r="E18" s="13">
        <v>4002448</v>
      </c>
      <c r="F18" s="14"/>
    </row>
    <row r="19" spans="1:6" s="15" customFormat="1" ht="11.25">
      <c r="A19" s="16"/>
      <c r="B19" s="17">
        <f>F1*8.69</f>
        <v>10.073854310726249</v>
      </c>
      <c r="C19" s="17">
        <f>F1*10.09</f>
        <v>11.696799769301249</v>
      </c>
      <c r="D19" s="17"/>
      <c r="E19" s="18">
        <f>F1*16.59</f>
        <v>19.23190368411375</v>
      </c>
      <c r="F19" s="14"/>
    </row>
    <row r="20" spans="1:6" s="15" customFormat="1" ht="11.25">
      <c r="A20" s="11" t="s">
        <v>10</v>
      </c>
      <c r="B20" s="12">
        <v>4002432</v>
      </c>
      <c r="C20" s="12">
        <v>4002439</v>
      </c>
      <c r="D20" s="12"/>
      <c r="E20" s="13">
        <v>4002447</v>
      </c>
      <c r="F20" s="14"/>
    </row>
    <row r="21" spans="1:6" s="15" customFormat="1" ht="11.25">
      <c r="A21" s="21"/>
      <c r="B21" s="22">
        <f>F1*8.69</f>
        <v>10.073854310726249</v>
      </c>
      <c r="C21" s="22">
        <f>F1*10.09</f>
        <v>11.696799769301249</v>
      </c>
      <c r="D21" s="22"/>
      <c r="E21" s="23">
        <f>F1*16.59</f>
        <v>19.23190368411375</v>
      </c>
      <c r="F21" s="14"/>
    </row>
    <row r="22" s="24" customFormat="1" ht="9">
      <c r="F22" s="25"/>
    </row>
    <row r="23" s="6" customFormat="1" ht="12.75">
      <c r="A23" s="5" t="s">
        <v>11</v>
      </c>
    </row>
    <row r="24" spans="1:5" s="26" customFormat="1" ht="12.75">
      <c r="A24" s="8"/>
      <c r="B24" s="9">
        <v>115</v>
      </c>
      <c r="C24" s="9">
        <v>125</v>
      </c>
      <c r="D24" s="9">
        <v>150</v>
      </c>
      <c r="E24" s="10">
        <v>180</v>
      </c>
    </row>
    <row r="25" spans="1:5" s="27" customFormat="1" ht="11.25">
      <c r="A25" s="11" t="s">
        <v>2</v>
      </c>
      <c r="B25" s="19"/>
      <c r="C25" s="19"/>
      <c r="D25" s="19"/>
      <c r="E25" s="20"/>
    </row>
    <row r="26" spans="1:5" s="28" customFormat="1" ht="11.25">
      <c r="A26" s="16"/>
      <c r="B26" s="17"/>
      <c r="C26" s="17"/>
      <c r="D26" s="17"/>
      <c r="E26" s="18"/>
    </row>
    <row r="27" spans="1:5" s="27" customFormat="1" ht="11.25">
      <c r="A27" s="11" t="s">
        <v>3</v>
      </c>
      <c r="B27" s="12">
        <v>507400060</v>
      </c>
      <c r="C27" s="12">
        <v>507400117</v>
      </c>
      <c r="D27" s="12"/>
      <c r="E27" s="13">
        <v>507400001</v>
      </c>
    </row>
    <row r="28" spans="1:5" s="28" customFormat="1" ht="11.25">
      <c r="A28" s="16"/>
      <c r="B28" s="17">
        <f>F1*12.49</f>
        <v>14.478991984001249</v>
      </c>
      <c r="C28" s="17">
        <f>F1*14.29</f>
        <v>16.565636145026247</v>
      </c>
      <c r="D28" s="17"/>
      <c r="E28" s="18">
        <f>F1*24.89</f>
        <v>28.853651759951248</v>
      </c>
    </row>
    <row r="29" spans="1:5" s="27" customFormat="1" ht="11.25">
      <c r="A29" s="11" t="s">
        <v>4</v>
      </c>
      <c r="B29" s="12">
        <v>507400061</v>
      </c>
      <c r="C29" s="12">
        <v>507400051</v>
      </c>
      <c r="D29" s="12">
        <v>507402083</v>
      </c>
      <c r="E29" s="13">
        <v>507400003</v>
      </c>
    </row>
    <row r="30" spans="1:5" s="28" customFormat="1" ht="11.25">
      <c r="A30" s="16"/>
      <c r="B30" s="17">
        <f>F1*11.39</f>
        <v>13.20382055226375</v>
      </c>
      <c r="C30" s="17">
        <f>F1*12.89</f>
        <v>14.94269068645125</v>
      </c>
      <c r="D30" s="17">
        <f>F1*19.09</f>
        <v>22.130020574426247</v>
      </c>
      <c r="E30" s="18">
        <f>F1*22.19</f>
        <v>25.72368551841375</v>
      </c>
    </row>
    <row r="31" spans="1:5" s="27" customFormat="1" ht="11.25">
      <c r="A31" s="11" t="s">
        <v>5</v>
      </c>
      <c r="B31" s="12">
        <v>507400062</v>
      </c>
      <c r="C31" s="12">
        <v>507400063</v>
      </c>
      <c r="D31" s="12">
        <v>507402716</v>
      </c>
      <c r="E31" s="13">
        <v>507400004</v>
      </c>
    </row>
    <row r="32" spans="1:5" s="28" customFormat="1" ht="11.25">
      <c r="A32" s="16"/>
      <c r="B32" s="17">
        <f>F1*10.79</f>
        <v>12.508272498588749</v>
      </c>
      <c r="C32" s="17">
        <f>F1*12.19</f>
        <v>14.131217957163749</v>
      </c>
      <c r="D32" s="17">
        <f>F1*18.1</f>
        <v>20.9823662858625</v>
      </c>
      <c r="E32" s="18">
        <f>F1*20.89</f>
        <v>24.21666473545125</v>
      </c>
    </row>
    <row r="33" spans="1:5" s="27" customFormat="1" ht="11.25">
      <c r="A33" s="11" t="s">
        <v>6</v>
      </c>
      <c r="B33" s="12">
        <v>507400077</v>
      </c>
      <c r="C33" s="12">
        <v>507400050</v>
      </c>
      <c r="D33" s="12"/>
      <c r="E33" s="13">
        <v>507400044</v>
      </c>
    </row>
    <row r="34" spans="1:5" s="28" customFormat="1" ht="11.25">
      <c r="A34" s="16"/>
      <c r="B34" s="17">
        <f>F1*10.49</f>
        <v>12.16049847175125</v>
      </c>
      <c r="C34" s="17">
        <f>F1*11.89</f>
        <v>13.78344393032625</v>
      </c>
      <c r="D34" s="17"/>
      <c r="E34" s="18">
        <f>F1*20.19</f>
        <v>23.40519200616375</v>
      </c>
    </row>
    <row r="35" spans="1:5" s="27" customFormat="1" ht="11.25">
      <c r="A35" s="11" t="s">
        <v>7</v>
      </c>
      <c r="B35" s="12">
        <v>507400035</v>
      </c>
      <c r="C35" s="12">
        <v>507400058</v>
      </c>
      <c r="D35" s="12">
        <v>507401579</v>
      </c>
      <c r="E35" s="13">
        <v>507400043</v>
      </c>
    </row>
    <row r="36" spans="1:5" s="28" customFormat="1" ht="11.25">
      <c r="A36" s="16"/>
      <c r="B36" s="17">
        <f>F1*9.79</f>
        <v>11.349025742463748</v>
      </c>
      <c r="C36" s="17">
        <f>F1*10.99</f>
        <v>12.74012184981375</v>
      </c>
      <c r="D36" s="17">
        <f>F1*16.29</f>
        <v>18.884129657276247</v>
      </c>
      <c r="E36" s="18">
        <f>F1*18.49</f>
        <v>21.434472520751246</v>
      </c>
    </row>
    <row r="37" spans="1:5" s="27" customFormat="1" ht="11.25">
      <c r="A37" s="11" t="s">
        <v>8</v>
      </c>
      <c r="B37" s="12">
        <v>507400057</v>
      </c>
      <c r="C37" s="12">
        <v>507400059</v>
      </c>
      <c r="D37" s="12">
        <v>507402078</v>
      </c>
      <c r="E37" s="13">
        <v>507400005</v>
      </c>
    </row>
    <row r="38" spans="1:5" s="28" customFormat="1" ht="11.25">
      <c r="A38" s="16"/>
      <c r="B38" s="17">
        <f>F1*9.49</f>
        <v>11.00125171562625</v>
      </c>
      <c r="C38" s="17">
        <f>F1*10.89</f>
        <v>12.62419717420125</v>
      </c>
      <c r="D38" s="17">
        <f>F1*15.84</f>
        <v>18.36246861702</v>
      </c>
      <c r="E38" s="18">
        <f>F1*18.19</f>
        <v>21.08669849391375</v>
      </c>
    </row>
    <row r="39" spans="1:5" s="27" customFormat="1" ht="11.25">
      <c r="A39" s="11" t="s">
        <v>9</v>
      </c>
      <c r="B39" s="12">
        <v>507400064</v>
      </c>
      <c r="C39" s="12"/>
      <c r="D39" s="12"/>
      <c r="E39" s="13">
        <v>507400006</v>
      </c>
    </row>
    <row r="40" spans="1:5" s="28" customFormat="1" ht="11.25">
      <c r="A40" s="16"/>
      <c r="B40" s="17">
        <f>F1*9.49</f>
        <v>11.00125171562625</v>
      </c>
      <c r="C40" s="17"/>
      <c r="D40" s="17"/>
      <c r="E40" s="18">
        <f>F1*17.79</f>
        <v>20.622999791463748</v>
      </c>
    </row>
    <row r="41" spans="1:5" s="27" customFormat="1" ht="11.25">
      <c r="A41" s="11" t="s">
        <v>10</v>
      </c>
      <c r="B41" s="19"/>
      <c r="C41" s="19"/>
      <c r="D41" s="19"/>
      <c r="E41" s="20"/>
    </row>
    <row r="42" spans="1:5" s="28" customFormat="1" ht="11.25">
      <c r="A42" s="21"/>
      <c r="B42" s="22"/>
      <c r="C42" s="22"/>
      <c r="D42" s="22"/>
      <c r="E42" s="23"/>
    </row>
    <row r="43" spans="1:5" s="30" customFormat="1" ht="9">
      <c r="A43" s="29"/>
      <c r="B43" s="29"/>
      <c r="C43" s="29"/>
      <c r="D43" s="29"/>
      <c r="E43" s="29"/>
    </row>
    <row r="44" spans="1:5" ht="12.75">
      <c r="A44" s="5" t="s">
        <v>12</v>
      </c>
      <c r="B44" s="6"/>
      <c r="C44" s="6"/>
      <c r="D44" s="6"/>
      <c r="E44" s="6"/>
    </row>
    <row r="45" spans="1:5" s="26" customFormat="1" ht="12.75">
      <c r="A45" s="8"/>
      <c r="B45" s="9">
        <v>115</v>
      </c>
      <c r="C45" s="9">
        <v>125</v>
      </c>
      <c r="D45" s="9">
        <v>150</v>
      </c>
      <c r="E45" s="10">
        <v>180</v>
      </c>
    </row>
    <row r="46" spans="1:5" s="28" customFormat="1" ht="11.25">
      <c r="A46" s="11" t="s">
        <v>2</v>
      </c>
      <c r="B46" s="17"/>
      <c r="C46" s="17"/>
      <c r="D46" s="17"/>
      <c r="E46" s="18"/>
    </row>
    <row r="47" spans="1:5" s="28" customFormat="1" ht="11.25">
      <c r="A47" s="16"/>
      <c r="B47" s="17"/>
      <c r="C47" s="17"/>
      <c r="D47" s="17"/>
      <c r="E47" s="18"/>
    </row>
    <row r="48" spans="1:5" s="28" customFormat="1" ht="11.25">
      <c r="A48" s="11" t="s">
        <v>3</v>
      </c>
      <c r="B48" s="12">
        <v>507400390</v>
      </c>
      <c r="C48" s="12">
        <v>507400340</v>
      </c>
      <c r="D48" s="12"/>
      <c r="E48" s="13">
        <v>507400555</v>
      </c>
    </row>
    <row r="49" spans="1:5" s="28" customFormat="1" ht="11.25">
      <c r="A49" s="16"/>
      <c r="B49" s="17">
        <f>F1*14.09</f>
        <v>16.33378679380125</v>
      </c>
      <c r="C49" s="17">
        <f>F1*16.89</f>
        <v>19.57967771095125</v>
      </c>
      <c r="D49" s="17"/>
      <c r="E49" s="18">
        <f>F1*29.69</f>
        <v>34.41803618935125</v>
      </c>
    </row>
    <row r="50" spans="1:5" s="28" customFormat="1" ht="11.25">
      <c r="A50" s="11" t="s">
        <v>4</v>
      </c>
      <c r="B50" s="12">
        <v>507400263</v>
      </c>
      <c r="C50" s="12">
        <v>507400246</v>
      </c>
      <c r="D50" s="12">
        <v>507400235</v>
      </c>
      <c r="E50" s="13">
        <v>507400252</v>
      </c>
    </row>
    <row r="51" spans="1:5" s="28" customFormat="1" ht="11.25">
      <c r="A51" s="16"/>
      <c r="B51" s="17">
        <f>F1*13.69</f>
        <v>15.87008809135125</v>
      </c>
      <c r="C51" s="17">
        <f>F1*15.59</f>
        <v>18.07265692798875</v>
      </c>
      <c r="D51" s="17">
        <f>F1*22.79</f>
        <v>26.419233572088746</v>
      </c>
      <c r="E51" s="18">
        <f>F1*26.99</f>
        <v>31.288069947813746</v>
      </c>
    </row>
    <row r="52" spans="1:5" s="28" customFormat="1" ht="11.25">
      <c r="A52" s="11" t="s">
        <v>5</v>
      </c>
      <c r="B52" s="12">
        <v>507400276</v>
      </c>
      <c r="C52" s="12">
        <v>507400378</v>
      </c>
      <c r="D52" s="12"/>
      <c r="E52" s="13">
        <v>507400277</v>
      </c>
    </row>
    <row r="53" spans="1:5" s="28" customFormat="1" ht="11.25">
      <c r="A53" s="16"/>
      <c r="B53" s="17">
        <f>F1*13.09</f>
        <v>15.174540037676248</v>
      </c>
      <c r="C53" s="17">
        <f>F1*14.79</f>
        <v>17.145259523088747</v>
      </c>
      <c r="D53" s="17"/>
      <c r="E53" s="18">
        <f>F1*25.49</f>
        <v>29.549199813626245</v>
      </c>
    </row>
    <row r="54" spans="1:5" s="28" customFormat="1" ht="11.25">
      <c r="A54" s="11" t="s">
        <v>6</v>
      </c>
      <c r="B54" s="12">
        <v>507400353</v>
      </c>
      <c r="C54" s="12">
        <v>507400424</v>
      </c>
      <c r="D54" s="12">
        <v>507401662</v>
      </c>
      <c r="E54" s="13">
        <v>507400261</v>
      </c>
    </row>
    <row r="55" spans="1:5" s="28" customFormat="1" ht="11.25">
      <c r="A55" s="16"/>
      <c r="B55" s="17">
        <f>F1*12.29</f>
        <v>14.247142632776248</v>
      </c>
      <c r="C55" s="17">
        <f>F1*13.89</f>
        <v>16.10193744257625</v>
      </c>
      <c r="D55" s="17">
        <f>F1*20.29</f>
        <v>23.52111668177625</v>
      </c>
      <c r="E55" s="18">
        <f>F1*23.59</f>
        <v>27.34663097698875</v>
      </c>
    </row>
    <row r="56" spans="1:5" s="28" customFormat="1" ht="11.25">
      <c r="A56" s="11" t="s">
        <v>7</v>
      </c>
      <c r="B56" s="12">
        <v>507400328</v>
      </c>
      <c r="C56" s="12">
        <v>507400329</v>
      </c>
      <c r="D56" s="12">
        <v>507400283</v>
      </c>
      <c r="E56" s="13">
        <v>507400244</v>
      </c>
    </row>
    <row r="57" spans="1:5" s="28" customFormat="1" ht="11.25">
      <c r="A57" s="16"/>
      <c r="B57" s="17">
        <f>F1*11.29</f>
        <v>13.087895876651249</v>
      </c>
      <c r="C57" s="17">
        <f>F1*12.79</f>
        <v>14.826766010838748</v>
      </c>
      <c r="D57" s="17">
        <f>F1*18.69</f>
        <v>21.66632187197625</v>
      </c>
      <c r="E57" s="18">
        <f>F1*21.39</f>
        <v>24.79628811351375</v>
      </c>
    </row>
    <row r="58" spans="1:5" s="28" customFormat="1" ht="11.25">
      <c r="A58" s="11" t="s">
        <v>8</v>
      </c>
      <c r="B58" s="12">
        <v>507400327</v>
      </c>
      <c r="C58" s="12">
        <v>507400330</v>
      </c>
      <c r="D58" s="12"/>
      <c r="E58" s="13">
        <v>507400285</v>
      </c>
    </row>
    <row r="59" spans="1:5" s="28" customFormat="1" ht="11.25">
      <c r="A59" s="16"/>
      <c r="B59" s="17">
        <f>F1*10.79</f>
        <v>12.508272498588749</v>
      </c>
      <c r="C59" s="17">
        <f>F1*12.09</f>
        <v>14.01529328155125</v>
      </c>
      <c r="D59" s="17"/>
      <c r="E59" s="18">
        <f>F1*20.09</f>
        <v>23.289267330551247</v>
      </c>
    </row>
    <row r="60" spans="1:5" s="28" customFormat="1" ht="11.25">
      <c r="A60" s="11" t="s">
        <v>9</v>
      </c>
      <c r="B60" s="12">
        <v>507400420</v>
      </c>
      <c r="C60" s="12">
        <v>507400282</v>
      </c>
      <c r="D60" s="12"/>
      <c r="E60" s="13">
        <v>507400454</v>
      </c>
    </row>
    <row r="61" spans="1:5" s="28" customFormat="1" ht="11.25">
      <c r="A61" s="16"/>
      <c r="B61" s="17">
        <f>F1*10.29</f>
        <v>11.928649120526249</v>
      </c>
      <c r="C61" s="17">
        <f>F1*11.29</f>
        <v>13.087895876651249</v>
      </c>
      <c r="D61" s="17"/>
      <c r="E61" s="18">
        <f>F1*18.99</f>
        <v>22.014095898813746</v>
      </c>
    </row>
    <row r="62" spans="1:5" s="28" customFormat="1" ht="11.25">
      <c r="A62" s="11" t="s">
        <v>10</v>
      </c>
      <c r="B62" s="12">
        <v>507400446</v>
      </c>
      <c r="C62" s="12">
        <v>507400331</v>
      </c>
      <c r="D62" s="12"/>
      <c r="E62" s="13">
        <v>507400307</v>
      </c>
    </row>
    <row r="63" spans="1:5" s="28" customFormat="1" ht="11.25">
      <c r="A63" s="21"/>
      <c r="B63" s="22">
        <f>F1*10.19</f>
        <v>11.81272444491375</v>
      </c>
      <c r="C63" s="22">
        <f>F1*11.29</f>
        <v>13.087895876651249</v>
      </c>
      <c r="D63" s="22"/>
      <c r="E63" s="23">
        <f>F1*18.69</f>
        <v>21.66632187197625</v>
      </c>
    </row>
    <row r="64" spans="1:6" ht="19.5">
      <c r="A64" s="3"/>
      <c r="B64"/>
      <c r="C64" s="3"/>
      <c r="D64" s="3"/>
      <c r="E64" s="3"/>
      <c r="F64" s="31">
        <f>1.03*1.03</f>
        <v>1.0609</v>
      </c>
    </row>
    <row r="65" spans="1:6" ht="19.5">
      <c r="A65" s="3"/>
      <c r="B65" s="3" t="s">
        <v>13</v>
      </c>
      <c r="C65" s="3"/>
      <c r="D65" s="3"/>
      <c r="E65" s="3"/>
      <c r="F65" s="31"/>
    </row>
    <row r="66" spans="1:5" ht="13.5">
      <c r="A66" s="32"/>
      <c r="B66" s="32"/>
      <c r="C66" s="32"/>
      <c r="D66" s="32"/>
      <c r="E66" s="32"/>
    </row>
    <row r="67" spans="1:5" ht="15">
      <c r="A67" s="33" t="s">
        <v>14</v>
      </c>
      <c r="B67" s="6" t="s">
        <v>15</v>
      </c>
      <c r="C67" s="6"/>
      <c r="D67" s="6"/>
      <c r="E67" s="6"/>
    </row>
    <row r="69" spans="1:5" ht="15">
      <c r="A69" s="34"/>
      <c r="B69" s="35">
        <v>115</v>
      </c>
      <c r="C69" s="35">
        <v>125</v>
      </c>
      <c r="D69" s="35">
        <v>150</v>
      </c>
      <c r="E69" s="36">
        <v>180</v>
      </c>
    </row>
    <row r="70" spans="1:5" ht="12.75">
      <c r="A70" s="37"/>
      <c r="B70" s="38"/>
      <c r="C70" s="38"/>
      <c r="D70" s="38"/>
      <c r="E70" s="39"/>
    </row>
    <row r="71" spans="1:5" ht="13.5">
      <c r="A71" s="40" t="s">
        <v>2</v>
      </c>
      <c r="B71" s="41"/>
      <c r="C71" s="41"/>
      <c r="D71" s="41"/>
      <c r="E71" s="42"/>
    </row>
    <row r="72" spans="1:5" ht="12.75">
      <c r="A72" s="37"/>
      <c r="B72" s="43"/>
      <c r="C72" s="43"/>
      <c r="D72" s="43"/>
      <c r="E72" s="44"/>
    </row>
    <row r="73" spans="1:5" ht="13.5">
      <c r="A73" s="40" t="s">
        <v>3</v>
      </c>
      <c r="B73" s="45"/>
      <c r="C73" s="45"/>
      <c r="D73" s="45"/>
      <c r="E73" s="46"/>
    </row>
    <row r="74" spans="1:5" ht="12.75">
      <c r="A74" s="37"/>
      <c r="B74" s="43"/>
      <c r="C74" s="43"/>
      <c r="D74" s="43"/>
      <c r="E74" s="44"/>
    </row>
    <row r="75" spans="1:5" ht="13.5">
      <c r="A75" s="40" t="s">
        <v>4</v>
      </c>
      <c r="B75" s="45">
        <v>539413</v>
      </c>
      <c r="C75" s="45">
        <v>539456</v>
      </c>
      <c r="D75" s="45"/>
      <c r="E75" s="46">
        <v>539417</v>
      </c>
    </row>
    <row r="76" spans="1:5" ht="12.75">
      <c r="A76" s="37"/>
      <c r="B76" s="43">
        <f>F64*22.8</f>
        <v>24.18852</v>
      </c>
      <c r="C76" s="43">
        <f>F64*25.99</f>
        <v>27.572791</v>
      </c>
      <c r="D76" s="43"/>
      <c r="E76" s="44">
        <f>F64*46.14</f>
        <v>48.949926</v>
      </c>
    </row>
    <row r="77" spans="1:5" ht="13.5">
      <c r="A77" s="40" t="s">
        <v>5</v>
      </c>
      <c r="B77" s="41"/>
      <c r="C77" s="41"/>
      <c r="D77" s="41"/>
      <c r="E77" s="42"/>
    </row>
    <row r="78" spans="1:5" ht="12.75">
      <c r="A78" s="37"/>
      <c r="B78" s="43"/>
      <c r="C78" s="43"/>
      <c r="D78" s="43"/>
      <c r="E78" s="44"/>
    </row>
    <row r="79" spans="1:5" ht="13.5">
      <c r="A79" s="40" t="s">
        <v>6</v>
      </c>
      <c r="B79" s="45">
        <v>539414</v>
      </c>
      <c r="C79" s="45">
        <v>539457</v>
      </c>
      <c r="D79" s="45"/>
      <c r="E79" s="46">
        <v>539418</v>
      </c>
    </row>
    <row r="80" spans="1:5" ht="12.75">
      <c r="A80" s="37"/>
      <c r="B80" s="43">
        <f>F64*20.16</f>
        <v>21.387743999999998</v>
      </c>
      <c r="C80" s="43">
        <f>F64*22.8</f>
        <v>24.18852</v>
      </c>
      <c r="D80" s="43"/>
      <c r="E80" s="44">
        <f>F64*39.78</f>
        <v>42.202602</v>
      </c>
    </row>
    <row r="81" spans="1:5" ht="13.5">
      <c r="A81" s="40" t="s">
        <v>7</v>
      </c>
      <c r="B81" s="45">
        <v>539415</v>
      </c>
      <c r="C81" s="45">
        <v>539458</v>
      </c>
      <c r="D81" s="45"/>
      <c r="E81" s="46">
        <v>539419</v>
      </c>
    </row>
    <row r="82" spans="1:5" ht="12.75">
      <c r="A82" s="37"/>
      <c r="B82" s="43">
        <f>F64*18.56</f>
        <v>19.690303999999998</v>
      </c>
      <c r="C82" s="43">
        <f>F64*21.22</f>
        <v>22.512297999999998</v>
      </c>
      <c r="D82" s="43"/>
      <c r="E82" s="44">
        <f>F64*37.13</f>
        <v>39.391217</v>
      </c>
    </row>
    <row r="83" spans="1:5" ht="13.5">
      <c r="A83" s="40" t="s">
        <v>8</v>
      </c>
      <c r="B83" s="45">
        <v>539416</v>
      </c>
      <c r="C83" s="45">
        <v>539459</v>
      </c>
      <c r="D83" s="45"/>
      <c r="E83" s="46">
        <v>539420</v>
      </c>
    </row>
    <row r="84" spans="1:5" ht="12.75">
      <c r="A84" s="37"/>
      <c r="B84" s="43">
        <f>F64*18.04</f>
        <v>19.138635999999998</v>
      </c>
      <c r="C84" s="43">
        <f>F64*20.68</f>
        <v>21.939411999999997</v>
      </c>
      <c r="D84" s="43"/>
      <c r="E84" s="44">
        <f>F64*36.6</f>
        <v>38.82894</v>
      </c>
    </row>
    <row r="85" spans="1:5" ht="13.5">
      <c r="A85" s="40" t="s">
        <v>9</v>
      </c>
      <c r="B85" s="45"/>
      <c r="C85" s="45"/>
      <c r="D85" s="45"/>
      <c r="E85" s="46"/>
    </row>
    <row r="86" spans="1:5" ht="12.75">
      <c r="A86" s="37"/>
      <c r="B86" s="43"/>
      <c r="C86" s="43"/>
      <c r="D86" s="43"/>
      <c r="E86" s="44"/>
    </row>
    <row r="87" spans="1:5" ht="13.5">
      <c r="A87" s="40" t="s">
        <v>10</v>
      </c>
      <c r="B87" s="41"/>
      <c r="C87" s="41"/>
      <c r="D87" s="41"/>
      <c r="E87" s="42"/>
    </row>
    <row r="88" spans="1:5" ht="12.75">
      <c r="A88" s="37"/>
      <c r="B88" s="43"/>
      <c r="C88" s="43"/>
      <c r="D88" s="43"/>
      <c r="E88" s="44"/>
    </row>
    <row r="89" spans="1:5" ht="13.5">
      <c r="A89" s="40" t="s">
        <v>16</v>
      </c>
      <c r="B89" s="41"/>
      <c r="C89" s="41"/>
      <c r="D89" s="41"/>
      <c r="E89" s="42"/>
    </row>
    <row r="90" spans="1:5" ht="12.75">
      <c r="A90" s="37"/>
      <c r="B90" s="43"/>
      <c r="C90" s="43"/>
      <c r="D90" s="43"/>
      <c r="E90" s="44"/>
    </row>
    <row r="91" spans="1:5" ht="12.75">
      <c r="A91" s="47"/>
      <c r="B91" s="48"/>
      <c r="C91" s="48"/>
      <c r="D91" s="48"/>
      <c r="E91" s="49"/>
    </row>
    <row r="93" spans="1:5" ht="15">
      <c r="A93" s="33" t="s">
        <v>17</v>
      </c>
      <c r="B93" s="6" t="s">
        <v>18</v>
      </c>
      <c r="C93" s="6"/>
      <c r="D93" s="6"/>
      <c r="E93" s="6"/>
    </row>
    <row r="94" spans="1:5" ht="15">
      <c r="A94" s="33"/>
      <c r="B94" s="6" t="s">
        <v>19</v>
      </c>
      <c r="C94" s="6"/>
      <c r="D94" s="6"/>
      <c r="E94" s="6"/>
    </row>
    <row r="96" spans="1:5" ht="15">
      <c r="A96" s="34"/>
      <c r="B96" s="35">
        <v>115</v>
      </c>
      <c r="C96" s="35">
        <v>125</v>
      </c>
      <c r="D96" s="35">
        <v>150</v>
      </c>
      <c r="E96" s="36">
        <v>180</v>
      </c>
    </row>
    <row r="97" spans="1:5" ht="12.75">
      <c r="A97" s="37"/>
      <c r="B97" s="38"/>
      <c r="C97" s="38"/>
      <c r="D97" s="38"/>
      <c r="E97" s="39"/>
    </row>
    <row r="98" spans="1:5" ht="13.5">
      <c r="A98" s="40" t="s">
        <v>2</v>
      </c>
      <c r="B98" s="41"/>
      <c r="C98" s="41"/>
      <c r="D98" s="41"/>
      <c r="E98" s="42"/>
    </row>
    <row r="99" spans="1:5" ht="12.75">
      <c r="A99" s="37"/>
      <c r="B99" s="43"/>
      <c r="C99" s="43"/>
      <c r="D99" s="43"/>
      <c r="E99" s="44"/>
    </row>
    <row r="100" spans="1:5" ht="13.5">
      <c r="A100" s="40" t="s">
        <v>3</v>
      </c>
      <c r="B100" s="50"/>
      <c r="C100" s="50"/>
      <c r="D100" s="50"/>
      <c r="E100" s="51"/>
    </row>
    <row r="101" spans="1:5" ht="12.75">
      <c r="A101" s="37"/>
      <c r="B101" s="43"/>
      <c r="C101" s="43"/>
      <c r="D101" s="43"/>
      <c r="E101" s="44"/>
    </row>
    <row r="102" spans="1:5" ht="13.5">
      <c r="A102" s="40" t="s">
        <v>4</v>
      </c>
      <c r="B102" s="45">
        <v>539405</v>
      </c>
      <c r="C102" s="45">
        <v>539452</v>
      </c>
      <c r="D102" s="45"/>
      <c r="E102" s="46">
        <v>539409</v>
      </c>
    </row>
    <row r="103" spans="1:5" ht="12.75">
      <c r="A103" s="37"/>
      <c r="B103" s="43">
        <f>F64*25.14</f>
        <v>26.671025999999998</v>
      </c>
      <c r="C103" s="43">
        <f>F64*28.75</f>
        <v>30.500874999999997</v>
      </c>
      <c r="D103" s="43"/>
      <c r="E103" s="44">
        <f>F64*51.66</f>
        <v>54.806093999999995</v>
      </c>
    </row>
    <row r="104" spans="1:5" ht="13.5">
      <c r="A104" s="40" t="s">
        <v>5</v>
      </c>
      <c r="B104" s="41"/>
      <c r="C104" s="41"/>
      <c r="D104" s="41"/>
      <c r="E104" s="42"/>
    </row>
    <row r="105" spans="1:5" ht="12.75">
      <c r="A105" s="37"/>
      <c r="B105" s="43"/>
      <c r="C105" s="43"/>
      <c r="D105" s="43"/>
      <c r="E105" s="44"/>
    </row>
    <row r="106" spans="1:5" ht="13.5">
      <c r="A106" s="40" t="s">
        <v>6</v>
      </c>
      <c r="B106" s="45">
        <v>539406</v>
      </c>
      <c r="C106" s="45">
        <v>539453</v>
      </c>
      <c r="D106" s="45"/>
      <c r="E106" s="46">
        <v>539410</v>
      </c>
    </row>
    <row r="107" spans="1:5" ht="12.75">
      <c r="A107" s="37"/>
      <c r="B107" s="43">
        <f>F64*22.5</f>
        <v>23.87025</v>
      </c>
      <c r="C107" s="43">
        <f>F64*25.2</f>
        <v>26.734679999999997</v>
      </c>
      <c r="D107" s="43"/>
      <c r="E107" s="44">
        <f>F64*43.6</f>
        <v>46.25524</v>
      </c>
    </row>
    <row r="108" spans="1:5" ht="13.5">
      <c r="A108" s="40" t="s">
        <v>7</v>
      </c>
      <c r="B108" s="45">
        <v>539407</v>
      </c>
      <c r="C108" s="45">
        <v>539454</v>
      </c>
      <c r="D108" s="45"/>
      <c r="E108" s="46">
        <v>539411</v>
      </c>
    </row>
    <row r="109" spans="1:5" ht="12.75">
      <c r="A109" s="37"/>
      <c r="B109" s="43">
        <f>F64*20.36</f>
        <v>21.599923999999998</v>
      </c>
      <c r="C109" s="43">
        <f>F64*24.61</f>
        <v>26.108749</v>
      </c>
      <c r="D109" s="43"/>
      <c r="E109" s="44">
        <f>F64*40.52</f>
        <v>42.987668</v>
      </c>
    </row>
    <row r="110" spans="1:5" ht="13.5">
      <c r="A110" s="40" t="s">
        <v>8</v>
      </c>
      <c r="B110" s="45">
        <v>539408</v>
      </c>
      <c r="C110" s="45">
        <v>539455</v>
      </c>
      <c r="D110" s="45"/>
      <c r="E110" s="46">
        <v>539412</v>
      </c>
    </row>
    <row r="111" spans="1:5" ht="12.75">
      <c r="A111" s="37"/>
      <c r="B111" s="43">
        <f>F64*20.04</f>
        <v>21.260436</v>
      </c>
      <c r="C111" s="43">
        <f>F64*22.8</f>
        <v>24.18852</v>
      </c>
      <c r="D111" s="43"/>
      <c r="E111" s="44">
        <f>F64*40.2</f>
        <v>42.64818</v>
      </c>
    </row>
    <row r="112" spans="1:5" ht="13.5">
      <c r="A112" s="40" t="s">
        <v>9</v>
      </c>
      <c r="B112" s="45"/>
      <c r="C112" s="45"/>
      <c r="D112" s="45"/>
      <c r="E112" s="46"/>
    </row>
    <row r="113" spans="1:5" ht="12.75">
      <c r="A113" s="37"/>
      <c r="B113" s="43"/>
      <c r="C113" s="43"/>
      <c r="D113" s="43"/>
      <c r="E113" s="44"/>
    </row>
    <row r="114" spans="1:5" ht="13.5">
      <c r="A114" s="40" t="s">
        <v>10</v>
      </c>
      <c r="B114" s="50"/>
      <c r="C114" s="50"/>
      <c r="D114" s="50"/>
      <c r="E114" s="51"/>
    </row>
    <row r="115" spans="1:5" ht="12.75">
      <c r="A115" s="37"/>
      <c r="B115" s="43"/>
      <c r="C115" s="43"/>
      <c r="D115" s="43"/>
      <c r="E115" s="44"/>
    </row>
    <row r="116" spans="1:5" ht="13.5">
      <c r="A116" s="40" t="s">
        <v>16</v>
      </c>
      <c r="B116" s="41"/>
      <c r="C116" s="41"/>
      <c r="D116" s="41"/>
      <c r="E116" s="42"/>
    </row>
    <row r="117" spans="1:5" ht="12.75">
      <c r="A117" s="47"/>
      <c r="B117" s="48"/>
      <c r="C117" s="48"/>
      <c r="D117" s="48"/>
      <c r="E117" s="49"/>
    </row>
  </sheetData>
  <printOptions horizontalCentered="1"/>
  <pageMargins left="0.7875" right="0.7875" top="0.47847222222222224" bottom="0.40972222222222227" header="0.09444444444444444" footer="0.5118055555555556"/>
  <pageSetup horizontalDpi="300" verticalDpi="300" orientation="portrait" paperSize="9"/>
  <headerFooter alignWithMargins="0">
    <oddHeader>&amp;RCeník fíbrových výseků SG pro rok 2010
Uvedené ceny jsou bez 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Pešina</dc:creator>
  <cp:keywords/>
  <dc:description/>
  <cp:lastModifiedBy>Tomáš Pešina</cp:lastModifiedBy>
  <cp:lastPrinted>2003-10-08T15:00:21Z</cp:lastPrinted>
  <dcterms:created xsi:type="dcterms:W3CDTF">1998-08-17T12:32:10Z</dcterms:created>
  <dcterms:modified xsi:type="dcterms:W3CDTF">2009-12-22T11:09:09Z</dcterms:modified>
  <cp:category/>
  <cp:version/>
  <cp:contentType/>
  <cp:contentStatus/>
  <cp:revision>7</cp:revision>
</cp:coreProperties>
</file>